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ipBuilder" sheetId="1" r:id="rId1"/>
    <sheet name="EngineList" sheetId="2" r:id="rId2"/>
    <sheet name="EquipmentList" sheetId="3" r:id="rId3"/>
    <sheet name="Hull Sizes" sheetId="4" r:id="rId4"/>
    <sheet name="Crew Sizes" sheetId="5" r:id="rId5"/>
  </sheets>
  <definedNames>
    <definedName name="_xlnm.Print_Area" localSheetId="0">'ShipBuilder'!$A$1:$F$34</definedName>
    <definedName name="Choice">#REF!</definedName>
    <definedName name="Gear">'EquipmentList'!$A$1:$A$54</definedName>
    <definedName name="HullSize">'EquipmentList'!$A$58:$A$77</definedName>
    <definedName name="Item">#REF!</definedName>
    <definedName name="List">#REF!</definedName>
    <definedName name="ListofItems">#REF!</definedName>
    <definedName name="ListofStuff">#REF!</definedName>
    <definedName name="LookupVector">#REF!</definedName>
    <definedName name="MHSPoints">'EquipmentList'!$B$58:$B$77</definedName>
    <definedName name="MHSValue">#REF!</definedName>
    <definedName name="MHSValue2">#REF!</definedName>
    <definedName name="ResultVector">#REF!</definedName>
    <definedName name="Select">#REF!</definedName>
    <definedName name="ShipHullSize">'ShipBuilder'!$B$4</definedName>
    <definedName name="SizeList">#REF!</definedName>
    <definedName name="SizeListTerms">#REF!</definedName>
    <definedName name="TempHullPoints">'ShipBuilder'!$C$4</definedName>
    <definedName name="Value">'EquipmentList'!$B$1:$B$54</definedName>
  </definedNames>
  <calcPr fullCalcOnLoad="1"/>
</workbook>
</file>

<file path=xl/sharedStrings.xml><?xml version="1.0" encoding="utf-8"?>
<sst xmlns="http://schemas.openxmlformats.org/spreadsheetml/2006/main" count="139" uniqueCount="112">
  <si>
    <t>Ship Name</t>
  </si>
  <si>
    <t>Unbroken(FG-08959)</t>
  </si>
  <si>
    <t>Ship Class</t>
  </si>
  <si>
    <t>Dauntless</t>
  </si>
  <si>
    <t>Ship Type</t>
  </si>
  <si>
    <t>BBG</t>
  </si>
  <si>
    <t>Engine Type</t>
  </si>
  <si>
    <t>PionC</t>
  </si>
  <si>
    <t>Thrust</t>
  </si>
  <si>
    <t>Hull Size</t>
  </si>
  <si>
    <t>Number Of Engines</t>
  </si>
  <si>
    <t>Military(Y/N)?</t>
  </si>
  <si>
    <t>Y</t>
  </si>
  <si>
    <t>Equipment</t>
  </si>
  <si>
    <t>Hull Points</t>
  </si>
  <si>
    <t>Number</t>
  </si>
  <si>
    <t>Total</t>
  </si>
  <si>
    <t>Mass Driver</t>
  </si>
  <si>
    <t xml:space="preserve">27d10 damage/massdriver </t>
  </si>
  <si>
    <t>Railgun Battery</t>
  </si>
  <si>
    <t>Point Defense System: 70% chance to hit</t>
  </si>
  <si>
    <t>Grav Beam</t>
  </si>
  <si>
    <t>Absorbs 15% of damage taken if used defensively; can sustain (HS+1) hits before going offline.</t>
  </si>
  <si>
    <t>Deflector Shield</t>
  </si>
  <si>
    <t>Absorbs 75% of damage taken; can sustain up to (HS+1) direct hits before going offline.</t>
  </si>
  <si>
    <t xml:space="preserve">Masking Screen </t>
  </si>
  <si>
    <t>Drone Rack</t>
  </si>
  <si>
    <t>Ammo: Masking Screen Recharge</t>
  </si>
  <si>
    <t>HS 2 Vehicle</t>
  </si>
  <si>
    <t>Ammo: One unit of ammo</t>
  </si>
  <si>
    <t>Drones do 2d10+10 damage(2 linked railgun pods).</t>
  </si>
  <si>
    <t>Radar</t>
  </si>
  <si>
    <t>Radio: Videocom</t>
  </si>
  <si>
    <t>Radio:Subspace</t>
  </si>
  <si>
    <t>Astrogation Gear</t>
  </si>
  <si>
    <t>ECM:White Noise Broadcaster</t>
  </si>
  <si>
    <t>Dock: Universal Air Dock</t>
  </si>
  <si>
    <t>Camera System</t>
  </si>
  <si>
    <t>Cargo:One unit of cargo</t>
  </si>
  <si>
    <t>Computer</t>
  </si>
  <si>
    <t>Intercom System</t>
  </si>
  <si>
    <t>Maneuver Jet</t>
  </si>
  <si>
    <t>n/a</t>
  </si>
  <si>
    <t>Total Hull Points</t>
  </si>
  <si>
    <t>ADF/MR</t>
  </si>
  <si>
    <t>DCR</t>
  </si>
  <si>
    <t>Tonnage</t>
  </si>
  <si>
    <t>Crew</t>
  </si>
  <si>
    <t>Cost:</t>
  </si>
  <si>
    <t>Credits</t>
  </si>
  <si>
    <t>Atomic A</t>
  </si>
  <si>
    <t>Atomic B</t>
  </si>
  <si>
    <t>Atomic C</t>
  </si>
  <si>
    <t xml:space="preserve">Chemical A  </t>
  </si>
  <si>
    <t>Chemical B</t>
  </si>
  <si>
    <t>Chemical C</t>
  </si>
  <si>
    <t>Ion A</t>
  </si>
  <si>
    <t>Ion B</t>
  </si>
  <si>
    <t xml:space="preserve">Ion C </t>
  </si>
  <si>
    <t>Pion A</t>
  </si>
  <si>
    <t>Pion B</t>
  </si>
  <si>
    <t>Pion C</t>
  </si>
  <si>
    <t>Column B is the multiplier to Hull Size(used to determine how many engines a ship of a given HS can mount), while Column C is the amount of thrust,</t>
  </si>
  <si>
    <t xml:space="preserve"> given in Hull Points.</t>
  </si>
  <si>
    <t>Column D is the cost per engine</t>
  </si>
  <si>
    <t>One Hull Point=8 tons.</t>
  </si>
  <si>
    <t>Ammo: Four ICM's</t>
  </si>
  <si>
    <t xml:space="preserve">Assault Rocket Launcher </t>
  </si>
  <si>
    <t>Atmoprobe</t>
  </si>
  <si>
    <t>Multiply by Hull Size to get actual Hull Point Cost</t>
  </si>
  <si>
    <t>One HP per level of computer(max. 6)</t>
  </si>
  <si>
    <t>NOTE: HP cost is multiplied by ship’s Hull Size</t>
  </si>
  <si>
    <t>Digger Shuttle</t>
  </si>
  <si>
    <t xml:space="preserve">Disrupter Cannon </t>
  </si>
  <si>
    <t xml:space="preserve">Electron Battery </t>
  </si>
  <si>
    <t xml:space="preserve">Electron Screen </t>
  </si>
  <si>
    <t>Energy Sensors</t>
  </si>
  <si>
    <t>Farming Robots</t>
  </si>
  <si>
    <t xml:space="preserve">Grapples </t>
  </si>
  <si>
    <t>Heavy Laser Cannon</t>
  </si>
  <si>
    <t>Heavy Railgun</t>
  </si>
  <si>
    <t>HS 1 Vehicle</t>
  </si>
  <si>
    <t>HS 3 Vehicle</t>
  </si>
  <si>
    <t xml:space="preserve">ICM Launcher </t>
  </si>
  <si>
    <t>Includes enough speakers to cover the ship, regardless of HS.</t>
  </si>
  <si>
    <t>Laboratory</t>
  </si>
  <si>
    <t xml:space="preserve">Laser Battery </t>
  </si>
  <si>
    <t xml:space="preserve">Laser Cannon </t>
  </si>
  <si>
    <t>Each maneuver jet adds +1 to MR</t>
  </si>
  <si>
    <t>Masking Screen</t>
  </si>
  <si>
    <t xml:space="preserve">Mine Spreader </t>
  </si>
  <si>
    <t>Mineral Refinery</t>
  </si>
  <si>
    <t>Orbital Processing Lab</t>
  </si>
  <si>
    <t xml:space="preserve">Proton Battery </t>
  </si>
  <si>
    <t xml:space="preserve">Proton Screen </t>
  </si>
  <si>
    <t>Railgun</t>
  </si>
  <si>
    <t>Railgun Pod</t>
  </si>
  <si>
    <t>Remote Probe</t>
  </si>
  <si>
    <t xml:space="preserve">Rocket Battery </t>
  </si>
  <si>
    <t>Seeds And Nutrient Solution</t>
  </si>
  <si>
    <t xml:space="preserve">Seeker Missle Rack </t>
  </si>
  <si>
    <t>Solar Panel</t>
  </si>
  <si>
    <t>This is for ONE solar panel</t>
  </si>
  <si>
    <t>Spinal Laser Cannon</t>
  </si>
  <si>
    <t xml:space="preserve">Stasis Screen </t>
  </si>
  <si>
    <t xml:space="preserve">Torpedo Launcher </t>
  </si>
  <si>
    <t>Length(m)</t>
  </si>
  <si>
    <t>Radius(m)</t>
  </si>
  <si>
    <t>Tonnage(metric tons)</t>
  </si>
  <si>
    <t>Modified tonnages derived from the file KH-HS.rtf, found @ groups.yahoo.com/SF-Un</t>
  </si>
  <si>
    <t>Multiplier(Military)</t>
  </si>
  <si>
    <t>Multiplier(Civilian)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</si>
</sst>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#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18" fillId="0" borderId="10" xfId="0" applyFont="1" applyBorder="1" applyAlignment="1">
      <alignment horizontal="left" indent="1"/>
    </xf>
    <xf numFmtId="164" fontId="0" fillId="0" borderId="11" xfId="0" applyFont="1" applyBorder="1" applyAlignment="1">
      <alignment horizontal="center"/>
    </xf>
    <xf numFmtId="164" fontId="18" fillId="0" borderId="10" xfId="0" applyFont="1" applyBorder="1" applyAlignment="1">
      <alignment horizontal="right"/>
    </xf>
    <xf numFmtId="164" fontId="0" fillId="0" borderId="0" xfId="0" applyAlignment="1">
      <alignment horizontal="left"/>
    </xf>
    <xf numFmtId="164" fontId="0" fillId="0" borderId="12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 indent="1"/>
    </xf>
    <xf numFmtId="164" fontId="0" fillId="0" borderId="0" xfId="0" applyFont="1" applyAlignment="1">
      <alignment horizontal="right"/>
    </xf>
    <xf numFmtId="164" fontId="0" fillId="0" borderId="10" xfId="0" applyFont="1" applyBorder="1" applyAlignment="1">
      <alignment horizontal="right"/>
    </xf>
    <xf numFmtId="164" fontId="19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0" fillId="20" borderId="13" xfId="0" applyFont="1" applyFill="1" applyBorder="1" applyAlignment="1">
      <alignment horizontal="left" indent="1"/>
    </xf>
    <xf numFmtId="164" fontId="0" fillId="20" borderId="13" xfId="0" applyFill="1" applyBorder="1" applyAlignment="1">
      <alignment horizontal="left" indent="1"/>
    </xf>
    <xf numFmtId="164" fontId="0" fillId="0" borderId="10" xfId="0" applyNumberFormat="1" applyBorder="1" applyAlignment="1">
      <alignment/>
    </xf>
    <xf numFmtId="164" fontId="0" fillId="24" borderId="0" xfId="0" applyFont="1" applyFill="1" applyBorder="1" applyAlignment="1">
      <alignment horizontal="left" indent="1"/>
    </xf>
    <xf numFmtId="164" fontId="0" fillId="24" borderId="0" xfId="0" applyFill="1" applyBorder="1" applyAlignment="1">
      <alignment horizontal="left" indent="1"/>
    </xf>
    <xf numFmtId="164" fontId="0" fillId="20" borderId="0" xfId="0" applyFont="1" applyFill="1" applyBorder="1" applyAlignment="1">
      <alignment horizontal="left" indent="1"/>
    </xf>
    <xf numFmtId="164" fontId="0" fillId="20" borderId="0" xfId="0" applyFill="1" applyBorder="1" applyAlignment="1">
      <alignment horizontal="left" indent="1"/>
    </xf>
    <xf numFmtId="164" fontId="0" fillId="24" borderId="14" xfId="0" applyFont="1" applyFill="1" applyBorder="1" applyAlignment="1">
      <alignment horizontal="left" indent="1"/>
    </xf>
    <xf numFmtId="164" fontId="0" fillId="24" borderId="14" xfId="0" applyFill="1" applyBorder="1" applyAlignment="1">
      <alignment horizontal="left" indent="1"/>
    </xf>
    <xf numFmtId="164" fontId="16" fillId="0" borderId="0" xfId="0" applyFont="1" applyAlignment="1">
      <alignment horizontal="right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6" fillId="0" borderId="0" xfId="0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0" xfId="0" applyBorder="1" applyAlignment="1">
      <alignment/>
    </xf>
    <xf numFmtId="164" fontId="0" fillId="0" borderId="17" xfId="0" applyBorder="1" applyAlignment="1">
      <alignment/>
    </xf>
    <xf numFmtId="164" fontId="20" fillId="0" borderId="18" xfId="0" applyFont="1" applyBorder="1" applyAlignment="1">
      <alignment/>
    </xf>
    <xf numFmtId="165" fontId="20" fillId="0" borderId="19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0">
      <selection activeCell="F24" sqref="F24"/>
    </sheetView>
  </sheetViews>
  <sheetFormatPr defaultColWidth="9.140625" defaultRowHeight="15"/>
  <cols>
    <col min="1" max="1" width="19.57421875" style="0" customWidth="1"/>
    <col min="2" max="2" width="31.7109375" style="0" customWidth="1"/>
    <col min="3" max="3" width="11.57421875" style="1" customWidth="1"/>
    <col min="4" max="4" width="15.57421875" style="2" customWidth="1"/>
    <col min="5" max="5" width="4.8515625" style="0" customWidth="1"/>
    <col min="6" max="6" width="29.28125" style="0" customWidth="1"/>
  </cols>
  <sheetData>
    <row r="1" spans="1:7" ht="19.5" customHeight="1">
      <c r="A1" s="3" t="s">
        <v>0</v>
      </c>
      <c r="B1" s="4" t="s">
        <v>1</v>
      </c>
      <c r="C1" s="5" t="s">
        <v>2</v>
      </c>
      <c r="D1" s="6" t="s">
        <v>3</v>
      </c>
      <c r="E1" s="7"/>
      <c r="F1" s="8" t="s">
        <v>4</v>
      </c>
      <c r="G1" s="9" t="s">
        <v>5</v>
      </c>
    </row>
    <row r="2" spans="1:7" ht="15.75" customHeight="1">
      <c r="A2" s="3" t="s">
        <v>6</v>
      </c>
      <c r="B2" s="10" t="s">
        <v>7</v>
      </c>
      <c r="D2" t="s">
        <v>8</v>
      </c>
      <c r="E2" s="9">
        <f>ROUND(((LOOKUP(B2,EngineList!A1:A12,EngineList!C1:C12))*B3),0)</f>
        <v>800</v>
      </c>
      <c r="F2" t="s">
        <v>9</v>
      </c>
      <c r="G2" s="9">
        <v>8</v>
      </c>
    </row>
    <row r="3" spans="1:6" ht="14.25" customHeight="1">
      <c r="A3" s="3" t="s">
        <v>10</v>
      </c>
      <c r="B3" s="10">
        <f>ROUNDUP(G2*(LOOKUP(B2,EngineList!A1:A12,EngineList!B1:B12)),0)</f>
        <v>2</v>
      </c>
      <c r="D3" s="11" t="s">
        <v>11</v>
      </c>
      <c r="E3" s="12" t="s">
        <v>12</v>
      </c>
      <c r="F3" s="13"/>
    </row>
    <row r="4" spans="1:5" ht="14.25" customHeight="1">
      <c r="A4" s="14"/>
      <c r="B4" s="15" t="s">
        <v>13</v>
      </c>
      <c r="C4" s="16" t="s">
        <v>14</v>
      </c>
      <c r="D4" t="s">
        <v>15</v>
      </c>
      <c r="E4" t="s">
        <v>16</v>
      </c>
    </row>
    <row r="5" spans="1:6" ht="14.25" customHeight="1">
      <c r="A5" s="11"/>
      <c r="B5" s="17" t="s">
        <v>17</v>
      </c>
      <c r="C5" s="18">
        <f>LOOKUP(B5,Gear,Value)</f>
        <v>20</v>
      </c>
      <c r="D5" s="10">
        <v>4</v>
      </c>
      <c r="E5" s="19">
        <f>C5*D5</f>
        <v>80</v>
      </c>
      <c r="F5" t="s">
        <v>18</v>
      </c>
    </row>
    <row r="6" spans="2:6" ht="13.5">
      <c r="B6" s="20" t="s">
        <v>19</v>
      </c>
      <c r="C6" s="21">
        <f>LOOKUP(B6,Gear,Value)</f>
        <v>2</v>
      </c>
      <c r="D6" s="10">
        <v>4</v>
      </c>
      <c r="E6" s="19">
        <f>C6*D6</f>
        <v>8</v>
      </c>
      <c r="F6" t="s">
        <v>20</v>
      </c>
    </row>
    <row r="7" spans="2:6" ht="13.5">
      <c r="B7" s="22" t="s">
        <v>21</v>
      </c>
      <c r="C7" s="23">
        <f>LOOKUP(B7,Gear,Value)</f>
        <v>5</v>
      </c>
      <c r="D7" s="10">
        <v>1</v>
      </c>
      <c r="E7" s="19">
        <f>C7*D7</f>
        <v>5</v>
      </c>
      <c r="F7" t="s">
        <v>22</v>
      </c>
    </row>
    <row r="8" spans="2:6" ht="13.5">
      <c r="B8" s="20" t="s">
        <v>23</v>
      </c>
      <c r="C8" s="21">
        <f>LOOKUP(B8,Gear,Value)</f>
        <v>1</v>
      </c>
      <c r="D8" s="10">
        <v>8</v>
      </c>
      <c r="E8" s="19">
        <f>C8*D8</f>
        <v>8</v>
      </c>
      <c r="F8" t="s">
        <v>24</v>
      </c>
    </row>
    <row r="9" spans="2:5" ht="13.5">
      <c r="B9" s="22" t="s">
        <v>25</v>
      </c>
      <c r="C9" s="23">
        <f>LOOKUP(B9,Gear,Value)</f>
        <v>4</v>
      </c>
      <c r="D9" s="10">
        <v>9</v>
      </c>
      <c r="E9" s="19">
        <f>C9*D9</f>
        <v>36</v>
      </c>
    </row>
    <row r="10" spans="2:5" ht="13.5">
      <c r="B10" s="20" t="s">
        <v>26</v>
      </c>
      <c r="C10" s="21">
        <f>LOOKUP(B10,Gear,Value)</f>
        <v>7</v>
      </c>
      <c r="D10" s="10">
        <v>1</v>
      </c>
      <c r="E10" s="19">
        <f>C10*D10</f>
        <v>7</v>
      </c>
    </row>
    <row r="11" spans="2:5" ht="13.5">
      <c r="B11" s="22" t="s">
        <v>27</v>
      </c>
      <c r="C11" s="23">
        <f>LOOKUP(B11,Gear,Value)</f>
        <v>1</v>
      </c>
      <c r="D11" s="10">
        <v>4</v>
      </c>
      <c r="E11" s="19">
        <f>C11*D11</f>
        <v>4</v>
      </c>
    </row>
    <row r="12" spans="2:5" ht="13.5">
      <c r="B12" s="20" t="s">
        <v>28</v>
      </c>
      <c r="C12" s="21">
        <f>LOOKUP(B12,Gear,Value)</f>
        <v>2</v>
      </c>
      <c r="D12" s="10">
        <v>1</v>
      </c>
      <c r="E12" s="19">
        <f>C12*D12</f>
        <v>2</v>
      </c>
    </row>
    <row r="13" spans="2:6" ht="13.5">
      <c r="B13" s="22" t="s">
        <v>29</v>
      </c>
      <c r="C13" s="23">
        <f>LOOKUP(B13,Gear,Value)</f>
        <v>1</v>
      </c>
      <c r="D13" s="10">
        <v>36</v>
      </c>
      <c r="E13" s="19">
        <f>C13*D13</f>
        <v>36</v>
      </c>
      <c r="F13" t="s">
        <v>30</v>
      </c>
    </row>
    <row r="14" spans="2:5" ht="13.5">
      <c r="B14" s="20" t="s">
        <v>31</v>
      </c>
      <c r="C14" s="21">
        <f>LOOKUP(B14,Gear,Value)</f>
        <v>1</v>
      </c>
      <c r="D14" s="10">
        <v>1</v>
      </c>
      <c r="E14" s="19">
        <f>C14*D14</f>
        <v>1</v>
      </c>
    </row>
    <row r="15" spans="2:5" ht="13.5">
      <c r="B15" s="22" t="s">
        <v>32</v>
      </c>
      <c r="C15" s="23">
        <f>LOOKUP(B15,Gear,Value)</f>
        <v>1</v>
      </c>
      <c r="D15" s="10">
        <v>1</v>
      </c>
      <c r="E15" s="19">
        <f>C15*D15</f>
        <v>1</v>
      </c>
    </row>
    <row r="16" spans="2:5" ht="13.5">
      <c r="B16" s="20" t="s">
        <v>33</v>
      </c>
      <c r="C16" s="21">
        <f>LOOKUP(B16,Gear,Value)</f>
        <v>1</v>
      </c>
      <c r="D16" s="10">
        <v>1</v>
      </c>
      <c r="E16" s="19">
        <f>C16*D16</f>
        <v>1</v>
      </c>
    </row>
    <row r="17" spans="2:5" ht="13.5">
      <c r="B17" s="22" t="s">
        <v>34</v>
      </c>
      <c r="C17" s="23">
        <f>LOOKUP(B17,Gear,Value)</f>
        <v>1</v>
      </c>
      <c r="D17" s="10">
        <v>1</v>
      </c>
      <c r="E17" s="19">
        <f>C17*D17</f>
        <v>1</v>
      </c>
    </row>
    <row r="18" spans="2:5" ht="13.5">
      <c r="B18" s="20" t="s">
        <v>35</v>
      </c>
      <c r="C18" s="21">
        <f>LOOKUP(B18,Gear,Value)</f>
        <v>5</v>
      </c>
      <c r="D18" s="10">
        <v>1</v>
      </c>
      <c r="E18" s="19">
        <f>C18*D18</f>
        <v>5</v>
      </c>
    </row>
    <row r="19" spans="2:5" ht="13.5">
      <c r="B19" s="22" t="s">
        <v>36</v>
      </c>
      <c r="C19" s="23">
        <f>LOOKUP(B19,Gear,Value)</f>
        <v>2</v>
      </c>
      <c r="D19" s="10">
        <v>2</v>
      </c>
      <c r="E19" s="19">
        <f>C19*D19</f>
        <v>4</v>
      </c>
    </row>
    <row r="20" spans="2:5" ht="13.5">
      <c r="B20" s="20" t="s">
        <v>37</v>
      </c>
      <c r="C20" s="21">
        <f>LOOKUP(B20,Gear,Value)</f>
        <v>1</v>
      </c>
      <c r="D20" s="10">
        <v>8</v>
      </c>
      <c r="E20" s="19">
        <f>C20*D20</f>
        <v>8</v>
      </c>
    </row>
    <row r="21" spans="2:5" ht="13.5">
      <c r="B21" s="22" t="s">
        <v>38</v>
      </c>
      <c r="C21" s="23">
        <f>LOOKUP(B21,Gear,Value)</f>
        <v>1</v>
      </c>
      <c r="D21" s="10">
        <v>5</v>
      </c>
      <c r="E21" s="19">
        <f>C21*D21</f>
        <v>5</v>
      </c>
    </row>
    <row r="22" spans="2:5" ht="13.5">
      <c r="B22" s="20" t="s">
        <v>39</v>
      </c>
      <c r="C22" s="21">
        <f>LOOKUP(B22,Gear,Value)</f>
        <v>1</v>
      </c>
      <c r="D22" s="10">
        <v>6</v>
      </c>
      <c r="E22" s="19">
        <f>C22*D22</f>
        <v>6</v>
      </c>
    </row>
    <row r="23" spans="2:5" ht="13.5">
      <c r="B23" s="22" t="s">
        <v>40</v>
      </c>
      <c r="C23" s="23">
        <f>LOOKUP(B23,Gear,Value)</f>
        <v>3</v>
      </c>
      <c r="D23" s="10">
        <v>1</v>
      </c>
      <c r="E23" s="19">
        <f>C23*D23</f>
        <v>3</v>
      </c>
    </row>
    <row r="24" spans="2:5" ht="13.5">
      <c r="B24" s="20" t="s">
        <v>41</v>
      </c>
      <c r="C24" s="21">
        <f>LOOKUP(B24,Gear,Value)</f>
        <v>1</v>
      </c>
      <c r="D24" s="10">
        <v>4</v>
      </c>
      <c r="E24" s="19">
        <f>C24*D24</f>
        <v>4</v>
      </c>
    </row>
    <row r="25" spans="2:5" ht="13.5">
      <c r="B25" s="22" t="s">
        <v>42</v>
      </c>
      <c r="C25" s="23">
        <f>LOOKUP(B25,Gear,Value)</f>
        <v>0</v>
      </c>
      <c r="D25" s="10"/>
      <c r="E25" s="19">
        <f>C25*D25</f>
        <v>0</v>
      </c>
    </row>
    <row r="26" spans="2:5" ht="13.5">
      <c r="B26" s="20" t="s">
        <v>42</v>
      </c>
      <c r="C26" s="21">
        <f>LOOKUP(B26,Gear,Value)</f>
        <v>0</v>
      </c>
      <c r="D26" s="10"/>
      <c r="E26" s="19">
        <f>C26*D26</f>
        <v>0</v>
      </c>
    </row>
    <row r="27" spans="2:5" ht="13.5">
      <c r="B27" s="22" t="s">
        <v>42</v>
      </c>
      <c r="C27" s="23">
        <f>LOOKUP(B27,Gear,Value)</f>
        <v>0</v>
      </c>
      <c r="D27" s="10"/>
      <c r="E27" s="19">
        <f>C27*D27</f>
        <v>0</v>
      </c>
    </row>
    <row r="28" spans="2:5" ht="13.5">
      <c r="B28" s="20" t="s">
        <v>42</v>
      </c>
      <c r="C28" s="21">
        <f>LOOKUP(B28,Gear,Value)</f>
        <v>0</v>
      </c>
      <c r="D28" s="10"/>
      <c r="E28" s="19">
        <f>C28*D28</f>
        <v>0</v>
      </c>
    </row>
    <row r="29" spans="2:5" ht="13.5">
      <c r="B29" s="22" t="s">
        <v>42</v>
      </c>
      <c r="C29" s="23">
        <f>LOOKUP(B29,Gear,Value)</f>
        <v>0</v>
      </c>
      <c r="D29" s="10"/>
      <c r="E29" s="19">
        <f>C29*D29</f>
        <v>0</v>
      </c>
    </row>
    <row r="30" spans="2:5" ht="13.5">
      <c r="B30" s="24" t="s">
        <v>42</v>
      </c>
      <c r="C30" s="25">
        <f>LOOKUP(B30,Gear,Value)</f>
        <v>0</v>
      </c>
      <c r="D30" s="10"/>
      <c r="E30" s="19">
        <f>C30*D30</f>
        <v>0</v>
      </c>
    </row>
    <row r="31" spans="2:3" ht="13.5">
      <c r="B31" s="26" t="s">
        <v>43</v>
      </c>
      <c r="C31" s="27">
        <f>(SUM(E5:E30))</f>
        <v>225</v>
      </c>
    </row>
    <row r="32" spans="2:4" ht="13.5">
      <c r="B32" s="26" t="s">
        <v>44</v>
      </c>
      <c r="C32" s="27">
        <f>ROUND(E2/C31,0)</f>
        <v>4</v>
      </c>
      <c r="D32" s="28">
        <f>IF(D24=0,C32,C32+D24)</f>
        <v>8</v>
      </c>
    </row>
    <row r="33" spans="2:4" ht="13.5">
      <c r="B33" s="26" t="s">
        <v>45</v>
      </c>
      <c r="C33" s="27">
        <f>IF(E3="Y",(G2*6)+20,(G2*3)+20)</f>
        <v>68</v>
      </c>
      <c r="D33" s="29"/>
    </row>
    <row r="34" spans="2:3" ht="13.5">
      <c r="B34" s="30" t="s">
        <v>46</v>
      </c>
      <c r="C34" s="31">
        <f>LOOKUP(G2,'Hull Sizes'!A1:A20,'Hull Sizes'!D1:D20)</f>
        <v>10000</v>
      </c>
    </row>
    <row r="35" spans="2:3" ht="13.5">
      <c r="B35" s="26" t="s">
        <v>47</v>
      </c>
      <c r="C35" s="27">
        <f>IF(E3="Y",(G2*(LOOKUP(G2,'Crew Sizes'!A2:A21,'Crew Sizes'!B2:B21))),G2*(LOOKUP(G2,'Crew Sizes'!A2:A21,'Crew Sizes'!D2:D21)))</f>
        <v>56</v>
      </c>
    </row>
    <row r="36" spans="2:4" ht="13.5">
      <c r="B36" s="26" t="s">
        <v>48</v>
      </c>
      <c r="C36" s="32">
        <f>(B3*(LOOKUP(B2,EngineList!A1:A12,EngineList!D1:D12)*C31))</f>
        <v>675000000</v>
      </c>
      <c r="D36" s="33" t="s">
        <v>49</v>
      </c>
    </row>
  </sheetData>
  <dataValidations count="1">
    <dataValidation type="list" allowBlank="1" showErrorMessage="1" sqref="B5:B30">
      <formula1>Gear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9" sqref="A19"/>
    </sheetView>
  </sheetViews>
  <sheetFormatPr defaultColWidth="9.140625" defaultRowHeight="15"/>
  <cols>
    <col min="1" max="1" width="34.28125" style="0" customWidth="1"/>
    <col min="2" max="2" width="12.7109375" style="0" customWidth="1"/>
    <col min="5" max="8" width="9.140625" style="1" customWidth="1"/>
    <col min="10" max="10" width="15.57421875" style="0" customWidth="1"/>
  </cols>
  <sheetData>
    <row r="1" spans="1:4" ht="13.5">
      <c r="A1" t="s">
        <v>50</v>
      </c>
      <c r="B1">
        <v>1</v>
      </c>
      <c r="C1">
        <v>30</v>
      </c>
      <c r="D1" s="34">
        <v>300000</v>
      </c>
    </row>
    <row r="2" spans="1:4" ht="13.5">
      <c r="A2" t="s">
        <v>51</v>
      </c>
      <c r="B2">
        <v>0.5</v>
      </c>
      <c r="C2">
        <v>120</v>
      </c>
      <c r="D2" s="34">
        <v>500000</v>
      </c>
    </row>
    <row r="3" spans="1:4" ht="13.5">
      <c r="A3" t="s">
        <v>52</v>
      </c>
      <c r="B3">
        <v>0.25</v>
      </c>
      <c r="C3">
        <v>300</v>
      </c>
      <c r="D3" s="34">
        <v>750000</v>
      </c>
    </row>
    <row r="4" spans="1:4" ht="13.5">
      <c r="A4" t="s">
        <v>53</v>
      </c>
      <c r="B4">
        <v>1</v>
      </c>
      <c r="C4">
        <v>8</v>
      </c>
      <c r="D4" s="34">
        <v>50000</v>
      </c>
    </row>
    <row r="5" spans="1:4" ht="13.5">
      <c r="A5" t="s">
        <v>54</v>
      </c>
      <c r="B5">
        <v>0.5</v>
      </c>
      <c r="C5">
        <v>32</v>
      </c>
      <c r="D5" s="34">
        <v>100000</v>
      </c>
    </row>
    <row r="6" spans="1:4" ht="13.5">
      <c r="A6" t="s">
        <v>55</v>
      </c>
      <c r="B6">
        <v>0.25</v>
      </c>
      <c r="C6">
        <v>64</v>
      </c>
      <c r="D6" s="34">
        <v>200000</v>
      </c>
    </row>
    <row r="7" spans="1:4" ht="13.5">
      <c r="A7" t="s">
        <v>56</v>
      </c>
      <c r="B7">
        <v>1</v>
      </c>
      <c r="C7">
        <v>16</v>
      </c>
      <c r="D7" s="34">
        <v>100000</v>
      </c>
    </row>
    <row r="8" spans="1:4" ht="13.5">
      <c r="A8" t="s">
        <v>57</v>
      </c>
      <c r="B8">
        <v>0.5</v>
      </c>
      <c r="C8">
        <v>60</v>
      </c>
      <c r="D8" s="34">
        <v>150000</v>
      </c>
    </row>
    <row r="9" spans="1:4" ht="13.5">
      <c r="A9" t="s">
        <v>58</v>
      </c>
      <c r="B9">
        <v>0.25</v>
      </c>
      <c r="C9">
        <v>150</v>
      </c>
      <c r="D9" s="34">
        <v>200000</v>
      </c>
    </row>
    <row r="10" spans="1:4" ht="13.5">
      <c r="A10" t="s">
        <v>59</v>
      </c>
      <c r="B10">
        <v>1</v>
      </c>
      <c r="C10">
        <v>40</v>
      </c>
      <c r="D10" s="34">
        <v>600000</v>
      </c>
    </row>
    <row r="11" spans="1:4" ht="13.5">
      <c r="A11" t="s">
        <v>60</v>
      </c>
      <c r="B11">
        <v>0.5</v>
      </c>
      <c r="C11">
        <v>160</v>
      </c>
      <c r="D11" s="34">
        <v>1000000</v>
      </c>
    </row>
    <row r="12" spans="1:4" ht="13.5">
      <c r="A12" t="s">
        <v>61</v>
      </c>
      <c r="B12">
        <v>0.25</v>
      </c>
      <c r="C12">
        <v>400</v>
      </c>
      <c r="D12" s="34">
        <v>1500000</v>
      </c>
    </row>
    <row r="13" ht="13.5">
      <c r="A13" t="s">
        <v>62</v>
      </c>
    </row>
    <row r="14" ht="13.5">
      <c r="A14" t="s">
        <v>63</v>
      </c>
    </row>
    <row r="15" ht="13.5">
      <c r="A15" t="s">
        <v>64</v>
      </c>
    </row>
    <row r="17" ht="13.5">
      <c r="A17" t="s">
        <v>65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25">
      <selection activeCell="B35" sqref="B35"/>
    </sheetView>
  </sheetViews>
  <sheetFormatPr defaultColWidth="9.140625" defaultRowHeight="15"/>
  <cols>
    <col min="1" max="1" width="34.28125" style="0" customWidth="1"/>
    <col min="2" max="2" width="12.7109375" style="0" customWidth="1"/>
    <col min="5" max="8" width="9.140625" style="1" customWidth="1"/>
    <col min="10" max="10" width="15.57421875" style="0" customWidth="1"/>
  </cols>
  <sheetData>
    <row r="1" spans="1:2" ht="13.5">
      <c r="A1" t="s">
        <v>66</v>
      </c>
      <c r="B1" s="35">
        <v>1</v>
      </c>
    </row>
    <row r="2" spans="1:2" ht="13.5">
      <c r="A2" t="s">
        <v>27</v>
      </c>
      <c r="B2" s="36">
        <v>1</v>
      </c>
    </row>
    <row r="3" spans="1:2" ht="13.5">
      <c r="A3" t="s">
        <v>29</v>
      </c>
      <c r="B3" s="36">
        <v>1</v>
      </c>
    </row>
    <row r="4" spans="1:2" ht="13.5">
      <c r="A4" t="s">
        <v>67</v>
      </c>
      <c r="B4" s="36">
        <v>1</v>
      </c>
    </row>
    <row r="5" spans="1:2" ht="13.5">
      <c r="A5" t="s">
        <v>34</v>
      </c>
      <c r="B5" s="36">
        <v>1</v>
      </c>
    </row>
    <row r="6" spans="1:2" ht="13.5">
      <c r="A6" t="s">
        <v>68</v>
      </c>
      <c r="B6" s="36">
        <v>1</v>
      </c>
    </row>
    <row r="7" spans="1:3" ht="13.5">
      <c r="A7" t="s">
        <v>37</v>
      </c>
      <c r="B7" s="36">
        <v>1</v>
      </c>
      <c r="C7" t="s">
        <v>69</v>
      </c>
    </row>
    <row r="8" spans="1:2" ht="13.5">
      <c r="A8" t="s">
        <v>38</v>
      </c>
      <c r="B8" s="36">
        <v>1</v>
      </c>
    </row>
    <row r="9" spans="1:3" ht="13.5">
      <c r="A9" t="s">
        <v>39</v>
      </c>
      <c r="B9" s="36">
        <v>1</v>
      </c>
      <c r="C9" t="s">
        <v>70</v>
      </c>
    </row>
    <row r="10" spans="1:3" ht="13.5">
      <c r="A10" t="s">
        <v>23</v>
      </c>
      <c r="B10" s="36">
        <v>1</v>
      </c>
      <c r="C10" t="s">
        <v>71</v>
      </c>
    </row>
    <row r="11" spans="1:2" ht="13.5">
      <c r="A11" t="s">
        <v>72</v>
      </c>
      <c r="B11" s="36">
        <v>2</v>
      </c>
    </row>
    <row r="12" spans="1:2" ht="13.5">
      <c r="A12" t="s">
        <v>73</v>
      </c>
      <c r="B12" s="36">
        <v>12</v>
      </c>
    </row>
    <row r="13" spans="1:2" ht="13.5">
      <c r="A13" t="s">
        <v>36</v>
      </c>
      <c r="B13" s="36">
        <v>2</v>
      </c>
    </row>
    <row r="14" spans="1:2" ht="13.5">
      <c r="A14" t="s">
        <v>26</v>
      </c>
      <c r="B14" s="36">
        <v>7</v>
      </c>
    </row>
    <row r="15" spans="1:2" ht="13.5">
      <c r="A15" t="s">
        <v>35</v>
      </c>
      <c r="B15" s="36">
        <v>5</v>
      </c>
    </row>
    <row r="16" spans="1:2" ht="13.5">
      <c r="A16" t="s">
        <v>74</v>
      </c>
      <c r="B16" s="36">
        <v>6</v>
      </c>
    </row>
    <row r="17" spans="1:2" ht="13.5">
      <c r="A17" t="s">
        <v>75</v>
      </c>
      <c r="B17" s="36">
        <v>10</v>
      </c>
    </row>
    <row r="18" spans="1:2" ht="13.5">
      <c r="A18" t="s">
        <v>76</v>
      </c>
      <c r="B18" s="36">
        <v>1</v>
      </c>
    </row>
    <row r="19" spans="1:2" ht="13.5">
      <c r="A19" t="s">
        <v>77</v>
      </c>
      <c r="B19" s="36">
        <v>2</v>
      </c>
    </row>
    <row r="20" spans="1:2" ht="13.5">
      <c r="A20" t="s">
        <v>78</v>
      </c>
      <c r="B20" s="36">
        <v>5</v>
      </c>
    </row>
    <row r="21" spans="1:2" ht="13.5">
      <c r="A21" t="s">
        <v>21</v>
      </c>
      <c r="B21" s="36">
        <v>5</v>
      </c>
    </row>
    <row r="22" spans="1:2" ht="13.5">
      <c r="A22" t="s">
        <v>79</v>
      </c>
      <c r="B22" s="36">
        <v>6</v>
      </c>
    </row>
    <row r="23" spans="1:2" ht="13.5">
      <c r="A23" t="s">
        <v>80</v>
      </c>
      <c r="B23" s="36">
        <v>6</v>
      </c>
    </row>
    <row r="24" spans="1:2" ht="13.5">
      <c r="A24" t="s">
        <v>81</v>
      </c>
      <c r="B24" s="36">
        <v>1</v>
      </c>
    </row>
    <row r="25" spans="1:2" ht="13.5">
      <c r="A25" t="s">
        <v>28</v>
      </c>
      <c r="B25" s="36">
        <v>2</v>
      </c>
    </row>
    <row r="26" spans="1:2" ht="13.5">
      <c r="A26" t="s">
        <v>82</v>
      </c>
      <c r="B26" s="36">
        <v>3</v>
      </c>
    </row>
    <row r="27" spans="1:2" ht="13.5">
      <c r="A27" t="s">
        <v>83</v>
      </c>
      <c r="B27" s="36">
        <v>5</v>
      </c>
    </row>
    <row r="28" spans="1:3" ht="13.5">
      <c r="A28" t="s">
        <v>40</v>
      </c>
      <c r="B28" s="36">
        <v>3</v>
      </c>
      <c r="C28" t="s">
        <v>84</v>
      </c>
    </row>
    <row r="29" spans="1:2" ht="13.5">
      <c r="A29" t="s">
        <v>85</v>
      </c>
      <c r="B29" s="36">
        <v>6</v>
      </c>
    </row>
    <row r="30" spans="1:2" ht="13.5">
      <c r="A30" t="s">
        <v>86</v>
      </c>
      <c r="B30" s="36">
        <v>3</v>
      </c>
    </row>
    <row r="31" spans="1:2" ht="13.5">
      <c r="A31" t="s">
        <v>87</v>
      </c>
      <c r="B31" s="36">
        <v>5</v>
      </c>
    </row>
    <row r="32" spans="1:3" ht="13.5">
      <c r="A32" t="s">
        <v>41</v>
      </c>
      <c r="B32" s="36">
        <v>1</v>
      </c>
      <c r="C32" t="s">
        <v>88</v>
      </c>
    </row>
    <row r="33" spans="1:2" ht="13.5">
      <c r="A33" t="s">
        <v>89</v>
      </c>
      <c r="B33" s="37">
        <v>4</v>
      </c>
    </row>
    <row r="34" spans="1:2" ht="13.5">
      <c r="A34" t="s">
        <v>17</v>
      </c>
      <c r="B34" s="36">
        <v>20</v>
      </c>
    </row>
    <row r="35" spans="1:2" ht="13.5">
      <c r="A35" t="s">
        <v>90</v>
      </c>
      <c r="B35" s="36">
        <v>7</v>
      </c>
    </row>
    <row r="36" spans="1:2" ht="13.5">
      <c r="A36" t="s">
        <v>91</v>
      </c>
      <c r="B36" s="36">
        <v>6</v>
      </c>
    </row>
    <row r="37" spans="1:2" ht="13.5">
      <c r="A37" t="s">
        <v>42</v>
      </c>
      <c r="B37" s="36">
        <v>0</v>
      </c>
    </row>
    <row r="38" spans="1:2" ht="13.5">
      <c r="A38" t="s">
        <v>92</v>
      </c>
      <c r="B38" s="36">
        <v>5</v>
      </c>
    </row>
    <row r="39" spans="1:2" ht="13.5">
      <c r="A39" t="s">
        <v>93</v>
      </c>
      <c r="B39" s="36">
        <v>10</v>
      </c>
    </row>
    <row r="40" spans="1:2" ht="13.5">
      <c r="A40" t="s">
        <v>94</v>
      </c>
      <c r="B40" s="36">
        <v>12</v>
      </c>
    </row>
    <row r="41" spans="1:2" ht="13.5">
      <c r="A41" t="s">
        <v>31</v>
      </c>
      <c r="B41" s="36">
        <v>1</v>
      </c>
    </row>
    <row r="42" spans="1:2" ht="13.5">
      <c r="A42" t="s">
        <v>32</v>
      </c>
      <c r="B42" s="36">
        <v>1</v>
      </c>
    </row>
    <row r="43" spans="1:2" ht="13.5">
      <c r="A43" t="s">
        <v>33</v>
      </c>
      <c r="B43" s="36">
        <v>1</v>
      </c>
    </row>
    <row r="44" spans="1:2" ht="13.5">
      <c r="A44" t="s">
        <v>95</v>
      </c>
      <c r="B44" s="36">
        <v>3</v>
      </c>
    </row>
    <row r="45" spans="1:2" ht="13.5">
      <c r="A45" t="s">
        <v>19</v>
      </c>
      <c r="B45" s="36">
        <v>2</v>
      </c>
    </row>
    <row r="46" spans="1:2" ht="13.5">
      <c r="A46" t="s">
        <v>96</v>
      </c>
      <c r="B46" s="36">
        <v>1</v>
      </c>
    </row>
    <row r="47" spans="1:2" ht="13.5">
      <c r="A47" t="s">
        <v>97</v>
      </c>
      <c r="B47" s="36">
        <v>1</v>
      </c>
    </row>
    <row r="48" spans="1:2" ht="13.5">
      <c r="A48" t="s">
        <v>98</v>
      </c>
      <c r="B48" s="36">
        <v>5</v>
      </c>
    </row>
    <row r="49" spans="1:2" ht="13.5">
      <c r="A49" t="s">
        <v>99</v>
      </c>
      <c r="B49" s="36">
        <v>4</v>
      </c>
    </row>
    <row r="50" spans="1:2" ht="13.5">
      <c r="A50" t="s">
        <v>100</v>
      </c>
      <c r="B50" s="36">
        <v>7</v>
      </c>
    </row>
    <row r="51" spans="1:3" ht="13.5">
      <c r="A51" t="s">
        <v>101</v>
      </c>
      <c r="B51" s="36">
        <v>1</v>
      </c>
      <c r="C51" t="s">
        <v>102</v>
      </c>
    </row>
    <row r="52" spans="1:2" ht="13.5">
      <c r="A52" t="s">
        <v>103</v>
      </c>
      <c r="B52" s="36">
        <v>25</v>
      </c>
    </row>
    <row r="53" spans="1:2" ht="13.5">
      <c r="A53" t="s">
        <v>104</v>
      </c>
      <c r="B53" s="36">
        <v>10</v>
      </c>
    </row>
    <row r="54" spans="1:2" ht="13.5">
      <c r="A54" t="s">
        <v>105</v>
      </c>
      <c r="B54" s="38">
        <v>5</v>
      </c>
    </row>
    <row r="64" spans="5:8" ht="13.5">
      <c r="E64"/>
      <c r="F64"/>
      <c r="G64"/>
      <c r="H64"/>
    </row>
    <row r="65" spans="5:8" ht="13.5">
      <c r="E65"/>
      <c r="F65"/>
      <c r="G65"/>
      <c r="H65"/>
    </row>
    <row r="66" spans="5:8" ht="13.5">
      <c r="E66"/>
      <c r="F66"/>
      <c r="G66"/>
      <c r="H66"/>
    </row>
    <row r="67" spans="5:8" ht="13.5">
      <c r="E67"/>
      <c r="F67"/>
      <c r="G67"/>
      <c r="H67"/>
    </row>
    <row r="68" spans="5:8" ht="13.5">
      <c r="E68"/>
      <c r="F68"/>
      <c r="G68"/>
      <c r="H68"/>
    </row>
    <row r="69" spans="5:8" ht="13.5">
      <c r="E69"/>
      <c r="F69"/>
      <c r="G69"/>
      <c r="H69"/>
    </row>
    <row r="70" spans="5:8" ht="13.5">
      <c r="E70"/>
      <c r="F70"/>
      <c r="G70"/>
      <c r="H70"/>
    </row>
    <row r="71" spans="5:8" ht="13.5">
      <c r="E71"/>
      <c r="F71"/>
      <c r="G71"/>
      <c r="H71"/>
    </row>
    <row r="72" spans="5:8" ht="13.5">
      <c r="E72"/>
      <c r="F72"/>
      <c r="G72"/>
      <c r="H72"/>
    </row>
    <row r="73" spans="5:8" ht="13.5">
      <c r="E73"/>
      <c r="F73"/>
      <c r="G73"/>
      <c r="H73"/>
    </row>
    <row r="74" spans="5:8" ht="13.5">
      <c r="E74"/>
      <c r="F74"/>
      <c r="G74"/>
      <c r="H74"/>
    </row>
    <row r="75" spans="5:8" ht="13.5">
      <c r="E75"/>
      <c r="F75"/>
      <c r="G75"/>
      <c r="H75"/>
    </row>
    <row r="76" spans="5:8" ht="13.5">
      <c r="E76"/>
      <c r="F76"/>
      <c r="G76"/>
      <c r="H76"/>
    </row>
    <row r="77" spans="5:8" ht="13.5">
      <c r="E77"/>
      <c r="F77"/>
      <c r="G77"/>
      <c r="H77"/>
    </row>
    <row r="78" spans="5:8" ht="13.5">
      <c r="E78"/>
      <c r="F78"/>
      <c r="G78"/>
      <c r="H78"/>
    </row>
    <row r="79" spans="5:8" ht="13.5">
      <c r="E79"/>
      <c r="F79"/>
      <c r="G79"/>
      <c r="H79"/>
    </row>
    <row r="80" spans="5:8" ht="13.5">
      <c r="E80"/>
      <c r="F80"/>
      <c r="G80"/>
      <c r="H80"/>
    </row>
    <row r="81" spans="5:8" ht="13.5">
      <c r="E81"/>
      <c r="F81"/>
      <c r="G81"/>
      <c r="H81"/>
    </row>
    <row r="82" spans="5:8" ht="13.5">
      <c r="E82"/>
      <c r="F82"/>
      <c r="G82"/>
      <c r="H82"/>
    </row>
    <row r="83" spans="5:8" ht="13.5">
      <c r="E83"/>
      <c r="F83"/>
      <c r="G83"/>
      <c r="H83"/>
    </row>
    <row r="84" spans="5:8" ht="13.5">
      <c r="E84"/>
      <c r="F84"/>
      <c r="G84"/>
      <c r="H84"/>
    </row>
    <row r="85" spans="5:8" ht="13.5">
      <c r="E85"/>
      <c r="F85"/>
      <c r="G85"/>
      <c r="H85"/>
    </row>
    <row r="86" spans="5:8" ht="13.5">
      <c r="E86"/>
      <c r="F86"/>
      <c r="G86"/>
      <c r="H86"/>
    </row>
    <row r="87" spans="5:8" ht="13.5">
      <c r="E87"/>
      <c r="F87"/>
      <c r="G87"/>
      <c r="H87"/>
    </row>
    <row r="88" spans="5:8" ht="13.5">
      <c r="E88"/>
      <c r="F88"/>
      <c r="G88"/>
      <c r="H88"/>
    </row>
    <row r="89" spans="5:8" ht="13.5">
      <c r="E89"/>
      <c r="F89"/>
      <c r="G89"/>
      <c r="H89"/>
    </row>
    <row r="90" spans="5:8" ht="13.5">
      <c r="E90"/>
      <c r="F90"/>
      <c r="G90"/>
      <c r="H90"/>
    </row>
    <row r="91" spans="5:8" ht="13.5">
      <c r="E91"/>
      <c r="F91"/>
      <c r="G91"/>
      <c r="H91"/>
    </row>
    <row r="92" spans="5:8" ht="13.5">
      <c r="E92"/>
      <c r="F92"/>
      <c r="G92"/>
      <c r="H92"/>
    </row>
    <row r="93" spans="5:8" ht="13.5">
      <c r="E93"/>
      <c r="F93"/>
      <c r="G93"/>
      <c r="H93"/>
    </row>
    <row r="94" spans="5:8" ht="13.5">
      <c r="E94"/>
      <c r="F94"/>
      <c r="G94"/>
      <c r="H94"/>
    </row>
    <row r="95" spans="5:8" ht="13.5">
      <c r="E95"/>
      <c r="F95"/>
      <c r="G95"/>
      <c r="H95"/>
    </row>
    <row r="96" spans="5:8" ht="13.5">
      <c r="E96"/>
      <c r="F96"/>
      <c r="G96"/>
      <c r="H96"/>
    </row>
    <row r="97" spans="5:8" ht="13.5">
      <c r="E97"/>
      <c r="F97"/>
      <c r="G97"/>
      <c r="H97"/>
    </row>
    <row r="98" spans="5:8" ht="13.5">
      <c r="E98"/>
      <c r="F98"/>
      <c r="G98"/>
      <c r="H98"/>
    </row>
    <row r="99" spans="5:8" ht="13.5">
      <c r="E99"/>
      <c r="F99"/>
      <c r="G99"/>
      <c r="H99"/>
    </row>
    <row r="100" spans="5:8" ht="13.5">
      <c r="E100"/>
      <c r="F100"/>
      <c r="G100"/>
      <c r="H100"/>
    </row>
    <row r="101" spans="5:8" ht="13.5">
      <c r="E101"/>
      <c r="F101"/>
      <c r="G101"/>
      <c r="H101"/>
    </row>
    <row r="102" spans="5:8" ht="13.5">
      <c r="E102"/>
      <c r="F102"/>
      <c r="G102"/>
      <c r="H102"/>
    </row>
    <row r="103" spans="5:8" ht="13.5">
      <c r="E103"/>
      <c r="F103"/>
      <c r="G103"/>
      <c r="H103"/>
    </row>
    <row r="104" spans="5:8" ht="13.5">
      <c r="E104"/>
      <c r="F104"/>
      <c r="G104"/>
      <c r="H104"/>
    </row>
    <row r="105" spans="5:8" ht="13.5">
      <c r="E105"/>
      <c r="F105"/>
      <c r="G105"/>
      <c r="H105"/>
    </row>
    <row r="106" spans="5:8" ht="13.5">
      <c r="E106"/>
      <c r="F106"/>
      <c r="G106"/>
      <c r="H106"/>
    </row>
    <row r="107" spans="5:8" ht="13.5">
      <c r="E107"/>
      <c r="F107"/>
      <c r="G107"/>
      <c r="H107"/>
    </row>
    <row r="108" spans="5:8" ht="13.5">
      <c r="E108"/>
      <c r="F108"/>
      <c r="G108"/>
      <c r="H10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21" sqref="D21"/>
    </sheetView>
  </sheetViews>
  <sheetFormatPr defaultColWidth="12.57421875" defaultRowHeight="15"/>
  <cols>
    <col min="1" max="16384" width="11.57421875" style="0" customWidth="1"/>
  </cols>
  <sheetData>
    <row r="1" spans="1:4" ht="13.5">
      <c r="A1" s="39">
        <v>1</v>
      </c>
      <c r="B1" s="39">
        <v>10</v>
      </c>
      <c r="C1" s="39">
        <v>1</v>
      </c>
      <c r="D1" s="40">
        <v>15</v>
      </c>
    </row>
    <row r="2" spans="1:4" ht="13.5">
      <c r="A2" s="39">
        <v>2</v>
      </c>
      <c r="B2" s="39">
        <v>30</v>
      </c>
      <c r="C2" s="39">
        <v>2.5</v>
      </c>
      <c r="D2" s="40">
        <v>100</v>
      </c>
    </row>
    <row r="3" spans="1:4" ht="13.5">
      <c r="A3" s="39">
        <v>3</v>
      </c>
      <c r="B3" s="39">
        <v>50</v>
      </c>
      <c r="C3" s="39">
        <v>4</v>
      </c>
      <c r="D3" s="40">
        <v>400</v>
      </c>
    </row>
    <row r="4" spans="1:4" ht="13.5">
      <c r="A4" s="39">
        <v>4</v>
      </c>
      <c r="B4" s="39">
        <v>75</v>
      </c>
      <c r="C4" s="39">
        <v>6</v>
      </c>
      <c r="D4" s="40">
        <v>800</v>
      </c>
    </row>
    <row r="5" spans="1:4" ht="13.5">
      <c r="A5" s="39">
        <v>5</v>
      </c>
      <c r="B5" s="39">
        <v>100</v>
      </c>
      <c r="C5" s="39">
        <v>7.5</v>
      </c>
      <c r="D5" s="40">
        <v>1500</v>
      </c>
    </row>
    <row r="6" spans="1:4" ht="13.5">
      <c r="A6" s="39">
        <v>6</v>
      </c>
      <c r="B6" s="39">
        <v>130</v>
      </c>
      <c r="C6" s="39">
        <v>10</v>
      </c>
      <c r="D6" s="40">
        <v>5000</v>
      </c>
    </row>
    <row r="7" spans="1:4" ht="13.5">
      <c r="A7" s="39">
        <v>7</v>
      </c>
      <c r="B7" s="39">
        <v>150</v>
      </c>
      <c r="C7" s="39">
        <v>12.5</v>
      </c>
      <c r="D7" s="40">
        <v>7500</v>
      </c>
    </row>
    <row r="8" spans="1:4" ht="13.5">
      <c r="A8" s="39">
        <v>8</v>
      </c>
      <c r="B8" s="39">
        <v>180</v>
      </c>
      <c r="C8" s="39">
        <v>15</v>
      </c>
      <c r="D8" s="40">
        <v>10000</v>
      </c>
    </row>
    <row r="9" spans="1:4" ht="13.5">
      <c r="A9" s="39">
        <v>9</v>
      </c>
      <c r="B9" s="39">
        <v>210</v>
      </c>
      <c r="C9" s="39">
        <v>17.5</v>
      </c>
      <c r="D9" s="40">
        <v>20000</v>
      </c>
    </row>
    <row r="10" spans="1:4" ht="13.5">
      <c r="A10" s="39">
        <v>10</v>
      </c>
      <c r="B10" s="39">
        <v>240</v>
      </c>
      <c r="C10" s="39">
        <v>20</v>
      </c>
      <c r="D10" s="40">
        <v>25000</v>
      </c>
    </row>
    <row r="11" spans="1:4" ht="13.5">
      <c r="A11" s="39">
        <v>11</v>
      </c>
      <c r="B11" s="39">
        <v>270</v>
      </c>
      <c r="C11" s="39">
        <v>22.5</v>
      </c>
      <c r="D11" s="40">
        <v>35000</v>
      </c>
    </row>
    <row r="12" spans="1:4" ht="13.5">
      <c r="A12" s="39">
        <v>12</v>
      </c>
      <c r="B12" s="39">
        <v>300</v>
      </c>
      <c r="C12" s="39">
        <v>25</v>
      </c>
      <c r="D12" s="40">
        <v>45000</v>
      </c>
    </row>
    <row r="13" spans="1:4" ht="13.5">
      <c r="A13" s="39">
        <v>13</v>
      </c>
      <c r="B13" s="39">
        <v>340</v>
      </c>
      <c r="C13" s="39">
        <v>27.5</v>
      </c>
      <c r="D13" s="40">
        <v>65000</v>
      </c>
    </row>
    <row r="14" spans="1:4" ht="13.5">
      <c r="A14" s="39">
        <v>14</v>
      </c>
      <c r="B14" s="39">
        <v>380</v>
      </c>
      <c r="C14" s="39">
        <v>30</v>
      </c>
      <c r="D14" s="40">
        <v>85000</v>
      </c>
    </row>
    <row r="15" spans="1:4" ht="13.5">
      <c r="A15" s="39">
        <v>15</v>
      </c>
      <c r="B15" s="39">
        <v>420</v>
      </c>
      <c r="C15" s="39">
        <v>35</v>
      </c>
      <c r="D15" s="40">
        <v>125000</v>
      </c>
    </row>
    <row r="16" spans="1:4" ht="13.5">
      <c r="A16" s="39">
        <v>16</v>
      </c>
      <c r="B16" s="39">
        <v>450</v>
      </c>
      <c r="C16" s="39">
        <v>37.5</v>
      </c>
      <c r="D16" s="40">
        <v>165000</v>
      </c>
    </row>
    <row r="17" spans="1:4" ht="13.5">
      <c r="A17" s="39">
        <v>17</v>
      </c>
      <c r="B17" s="39">
        <v>475</v>
      </c>
      <c r="C17" s="39">
        <v>40</v>
      </c>
      <c r="D17" s="40">
        <v>200000</v>
      </c>
    </row>
    <row r="18" spans="1:4" ht="13.5">
      <c r="A18" s="39">
        <v>18</v>
      </c>
      <c r="B18" s="39">
        <v>500</v>
      </c>
      <c r="C18" s="39">
        <v>44.5</v>
      </c>
      <c r="D18" s="40">
        <v>225000</v>
      </c>
    </row>
    <row r="19" spans="1:4" ht="13.5">
      <c r="A19" s="39">
        <v>19</v>
      </c>
      <c r="B19" s="39">
        <v>540</v>
      </c>
      <c r="C19" s="39">
        <v>45</v>
      </c>
      <c r="D19" s="40">
        <v>300000</v>
      </c>
    </row>
    <row r="20" spans="1:4" ht="13.5">
      <c r="A20" s="39">
        <v>20</v>
      </c>
      <c r="B20" s="39">
        <v>600</v>
      </c>
      <c r="C20" s="39">
        <v>50</v>
      </c>
      <c r="D20" s="40">
        <v>400000</v>
      </c>
    </row>
    <row r="21" spans="1:4" ht="13.5">
      <c r="A21" t="s">
        <v>9</v>
      </c>
      <c r="B21" t="s">
        <v>106</v>
      </c>
      <c r="C21" t="s">
        <v>107</v>
      </c>
      <c r="D21" t="s">
        <v>108</v>
      </c>
    </row>
    <row r="23" ht="13.5">
      <c r="A23" t="s">
        <v>109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>
    <row r="1" spans="1:4" ht="13.5">
      <c r="A1" t="s">
        <v>9</v>
      </c>
      <c r="B1" t="s">
        <v>110</v>
      </c>
      <c r="D1" t="s">
        <v>111</v>
      </c>
    </row>
    <row r="2" spans="1:4" ht="13.5">
      <c r="A2">
        <v>1</v>
      </c>
      <c r="B2">
        <v>1</v>
      </c>
      <c r="D2">
        <v>1</v>
      </c>
    </row>
    <row r="3" spans="1:4" ht="13.5">
      <c r="A3">
        <v>2</v>
      </c>
      <c r="B3">
        <v>2</v>
      </c>
      <c r="D3">
        <v>2</v>
      </c>
    </row>
    <row r="4" spans="1:4" ht="13.5">
      <c r="A4">
        <v>3</v>
      </c>
      <c r="B4">
        <v>5</v>
      </c>
      <c r="D4">
        <v>3</v>
      </c>
    </row>
    <row r="5" spans="1:4" ht="13.5">
      <c r="A5">
        <v>4</v>
      </c>
      <c r="B5">
        <v>5</v>
      </c>
      <c r="D5">
        <v>3</v>
      </c>
    </row>
    <row r="6" spans="1:4" ht="13.5">
      <c r="A6">
        <v>5</v>
      </c>
      <c r="B6">
        <v>5</v>
      </c>
      <c r="D6">
        <v>3</v>
      </c>
    </row>
    <row r="7" spans="1:4" ht="13.5">
      <c r="A7">
        <v>6</v>
      </c>
      <c r="B7">
        <v>7</v>
      </c>
      <c r="D7">
        <v>5</v>
      </c>
    </row>
    <row r="8" spans="1:4" ht="13.5">
      <c r="A8">
        <v>7</v>
      </c>
      <c r="B8">
        <v>7</v>
      </c>
      <c r="D8">
        <v>5</v>
      </c>
    </row>
    <row r="9" spans="1:4" ht="13.5">
      <c r="A9">
        <v>8</v>
      </c>
      <c r="B9">
        <v>7</v>
      </c>
      <c r="D9">
        <v>5</v>
      </c>
    </row>
    <row r="10" spans="1:4" ht="13.5">
      <c r="A10">
        <v>9</v>
      </c>
      <c r="B10">
        <v>7</v>
      </c>
      <c r="D10">
        <v>5</v>
      </c>
    </row>
    <row r="11" spans="1:4" ht="13.5">
      <c r="A11">
        <v>10</v>
      </c>
      <c r="B11">
        <v>7</v>
      </c>
      <c r="D11">
        <v>5</v>
      </c>
    </row>
    <row r="12" spans="1:4" ht="13.5">
      <c r="A12">
        <v>11</v>
      </c>
      <c r="B12">
        <v>7</v>
      </c>
      <c r="D12">
        <v>5</v>
      </c>
    </row>
    <row r="13" spans="1:4" ht="13.5">
      <c r="A13">
        <v>12</v>
      </c>
      <c r="B13">
        <v>7</v>
      </c>
      <c r="D13">
        <v>5</v>
      </c>
    </row>
    <row r="14" spans="1:4" ht="13.5">
      <c r="A14">
        <v>13</v>
      </c>
      <c r="B14">
        <v>7</v>
      </c>
      <c r="D14">
        <v>5</v>
      </c>
    </row>
    <row r="15" spans="1:4" ht="13.5">
      <c r="A15">
        <v>14</v>
      </c>
      <c r="B15">
        <v>7</v>
      </c>
      <c r="D15">
        <v>5</v>
      </c>
    </row>
    <row r="16" spans="1:4" ht="13.5">
      <c r="A16">
        <v>15</v>
      </c>
      <c r="B16">
        <v>7</v>
      </c>
      <c r="D16">
        <v>5</v>
      </c>
    </row>
    <row r="17" spans="1:4" ht="13.5">
      <c r="A17">
        <v>16</v>
      </c>
      <c r="B17">
        <v>10</v>
      </c>
      <c r="D17">
        <v>7</v>
      </c>
    </row>
    <row r="18" spans="1:4" ht="13.5">
      <c r="A18">
        <v>17</v>
      </c>
      <c r="B18">
        <v>10</v>
      </c>
      <c r="D18">
        <v>7</v>
      </c>
    </row>
    <row r="19" spans="1:4" ht="13.5">
      <c r="A19">
        <v>18</v>
      </c>
      <c r="B19">
        <v>10</v>
      </c>
      <c r="D19">
        <v>7</v>
      </c>
    </row>
    <row r="20" spans="1:4" ht="13.5">
      <c r="A20">
        <v>19</v>
      </c>
      <c r="B20">
        <v>10</v>
      </c>
      <c r="D20">
        <v>7</v>
      </c>
    </row>
    <row r="21" spans="1:4" ht="13.5">
      <c r="A21">
        <v>20</v>
      </c>
      <c r="B21">
        <v>10</v>
      </c>
      <c r="D21">
        <v>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wlogan</dc:creator>
  <cp:keywords/>
  <dc:description/>
  <cp:lastModifiedBy/>
  <cp:lastPrinted>2009-04-21T20:22:16Z</cp:lastPrinted>
  <dcterms:created xsi:type="dcterms:W3CDTF">2009-04-21T01:03:59Z</dcterms:created>
  <dcterms:modified xsi:type="dcterms:W3CDTF">2009-07-11T16:57:10Z</dcterms:modified>
  <cp:category/>
  <cp:version/>
  <cp:contentType/>
  <cp:contentStatus/>
  <cp:revision>26</cp:revision>
</cp:coreProperties>
</file>